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ISTRIBUTION\HOBBLE CREEK\OPERATING NOTES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<sst xmlns="http://schemas.openxmlformats.org/spreadsheetml/2006/main" count="368" uniqueCount="212">
  <si>
    <t>Priority</t>
  </si>
  <si>
    <t>WRNUM</t>
  </si>
  <si>
    <t>Current Owner of Record</t>
  </si>
  <si>
    <t>Zone</t>
  </si>
  <si>
    <t>Flow (cfs)</t>
  </si>
  <si>
    <t>Irrigation (ac)</t>
  </si>
  <si>
    <t>Stock (elu)</t>
  </si>
  <si>
    <t>Domestic (edu)</t>
  </si>
  <si>
    <t>Other Use</t>
  </si>
  <si>
    <t>Source</t>
  </si>
  <si>
    <t>Change</t>
  </si>
  <si>
    <t>Change Priority</t>
  </si>
  <si>
    <t>Comments</t>
  </si>
  <si>
    <t>51-5218</t>
  </si>
  <si>
    <t>Mapleton Irrigation Company</t>
  </si>
  <si>
    <t>Valley</t>
  </si>
  <si>
    <t>Hobble Creek</t>
  </si>
  <si>
    <t>Supplemental with non-system rights</t>
  </si>
  <si>
    <t>51-5220</t>
  </si>
  <si>
    <t>Springville Irrigation Company</t>
  </si>
  <si>
    <t>Valley, Canyon</t>
  </si>
  <si>
    <t>Hobble Creek, Tributaries</t>
  </si>
  <si>
    <t>161.74/3617.03 ac Canyon; includes 51-5606</t>
  </si>
  <si>
    <t>51-5224</t>
  </si>
  <si>
    <t>Springville City</t>
  </si>
  <si>
    <t>Municipal</t>
  </si>
  <si>
    <t>51-6025</t>
  </si>
  <si>
    <t>Includes 51-6214/6219</t>
  </si>
  <si>
    <t>51-6211</t>
  </si>
  <si>
    <t>LD Ranch, LLC</t>
  </si>
  <si>
    <t>Canyon</t>
  </si>
  <si>
    <t>6 ac-ft</t>
  </si>
  <si>
    <t>Left Fork Hobble Creek, Well</t>
  </si>
  <si>
    <t>a33240 (app)</t>
  </si>
  <si>
    <t>Includes 51-8223</t>
  </si>
  <si>
    <t>51-5601</t>
  </si>
  <si>
    <t>See 51-5218 for uses</t>
  </si>
  <si>
    <t>51-5599</t>
  </si>
  <si>
    <t>See 51-5220, 5606 for uses; includes 5607</t>
  </si>
  <si>
    <t>51-5602</t>
  </si>
  <si>
    <t>51-5600</t>
  </si>
  <si>
    <t>See 51-5220, 5606 for uses; includes 5608</t>
  </si>
  <si>
    <t>51-5604</t>
  </si>
  <si>
    <t>LD Ranch, LLC et al</t>
  </si>
  <si>
    <t>Left Fork Hobble Creek</t>
  </si>
  <si>
    <t>51-5620</t>
  </si>
  <si>
    <t>Wayne F &amp; Margaret Bartholomew</t>
  </si>
  <si>
    <t>Bartholomew Spring</t>
  </si>
  <si>
    <t>51-5621</t>
  </si>
  <si>
    <t>Norma LaRae Hill</t>
  </si>
  <si>
    <t>51-5622</t>
  </si>
  <si>
    <t>Steven &amp; Susan W Bartholomew</t>
  </si>
  <si>
    <t>51-5248</t>
  </si>
  <si>
    <t>Mill Pond Irrigation Company</t>
  </si>
  <si>
    <t>Includes 51-5247; supplemental with non-system rights</t>
  </si>
  <si>
    <t>51-5472</t>
  </si>
  <si>
    <t>Norman Ray Barker</t>
  </si>
  <si>
    <t>Barker Spring</t>
  </si>
  <si>
    <t>51-4255</t>
  </si>
  <si>
    <t>Unnamed Spring</t>
  </si>
  <si>
    <t>a40921 (app)</t>
  </si>
  <si>
    <t>51-3879</t>
  </si>
  <si>
    <t>Five Star Financial</t>
  </si>
  <si>
    <t>Grandmas Spring</t>
  </si>
  <si>
    <t>51-3871</t>
  </si>
  <si>
    <t>LDS Church</t>
  </si>
  <si>
    <t>Homestead Spring</t>
  </si>
  <si>
    <t>51-3872</t>
  </si>
  <si>
    <t>Kyle R Hall</t>
  </si>
  <si>
    <t>Center Spring</t>
  </si>
  <si>
    <t>51-3873</t>
  </si>
  <si>
    <t>Jensen Spring</t>
  </si>
  <si>
    <t>2.5 ac supplemental with SIC shares</t>
  </si>
  <si>
    <t>51-6694</t>
  </si>
  <si>
    <t>Jackson Family Trust</t>
  </si>
  <si>
    <t>Well</t>
  </si>
  <si>
    <t>a33635 (cert)</t>
  </si>
  <si>
    <t>51-3874</t>
  </si>
  <si>
    <t>Upper Spring</t>
  </si>
  <si>
    <t>51-3875</t>
  </si>
  <si>
    <t>Hyrum Barker</t>
  </si>
  <si>
    <t>51-3884</t>
  </si>
  <si>
    <t>Phillips Homestead Spring</t>
  </si>
  <si>
    <t>51-5640</t>
  </si>
  <si>
    <t>Holly Ranch Trust</t>
  </si>
  <si>
    <t>a44424 (app)</t>
  </si>
  <si>
    <t>Includes 51-5641, 5642, 5644</t>
  </si>
  <si>
    <t>51-5691</t>
  </si>
  <si>
    <t>PK Wild West. LLC</t>
  </si>
  <si>
    <t>Bartholomew Creek</t>
  </si>
  <si>
    <t>51-3669</t>
  </si>
  <si>
    <t>Springs (9)</t>
  </si>
  <si>
    <t>a7949 (app)</t>
  </si>
  <si>
    <t>Includes 51-3730/3743, 3745, 3748</t>
  </si>
  <si>
    <t>51-6820</t>
  </si>
  <si>
    <t>Hidden Creek Water Company</t>
  </si>
  <si>
    <t>a7949a (app)</t>
  </si>
  <si>
    <t>51-8672</t>
  </si>
  <si>
    <t>Upper Whittemore Canyon Water Company</t>
  </si>
  <si>
    <t>Springs (3)</t>
  </si>
  <si>
    <t>a41444 (app)</t>
  </si>
  <si>
    <t>51-3744</t>
  </si>
  <si>
    <t>a22380 (app)</t>
  </si>
  <si>
    <t>51-3877</t>
  </si>
  <si>
    <t>Beckstroms</t>
  </si>
  <si>
    <t>Granger Spring</t>
  </si>
  <si>
    <t>See 51-3879 for uses</t>
  </si>
  <si>
    <t>51-3878</t>
  </si>
  <si>
    <t>Clark Spring</t>
  </si>
  <si>
    <t>51-3048</t>
  </si>
  <si>
    <t>Hobble Creek Ranch, LLC</t>
  </si>
  <si>
    <t>Berryport Stream</t>
  </si>
  <si>
    <t>"High Water"; see stipulated settlement</t>
  </si>
  <si>
    <t>51-8454</t>
  </si>
  <si>
    <t>Berryport Stream and Well</t>
  </si>
  <si>
    <t>a38233 (cert)</t>
  </si>
  <si>
    <t>See stipulated settlement; parties will not seek a call</t>
  </si>
  <si>
    <t>51-8455</t>
  </si>
  <si>
    <t>Wells (2)</t>
  </si>
  <si>
    <t>a38234 (cert)</t>
  </si>
  <si>
    <t>51-8456</t>
  </si>
  <si>
    <t>a38235 (cert)</t>
  </si>
  <si>
    <t>51-8457</t>
  </si>
  <si>
    <t>Streams, Spring, Well</t>
  </si>
  <si>
    <t>a38236 (cert)</t>
  </si>
  <si>
    <t>51-5211</t>
  </si>
  <si>
    <t>a38227 (cert)</t>
  </si>
  <si>
    <t>51-5464</t>
  </si>
  <si>
    <t>a38229 (cert)</t>
  </si>
  <si>
    <t>51-5212</t>
  </si>
  <si>
    <t>a38230 (cert)</t>
  </si>
  <si>
    <t>See stipulated settlement; sole supply reduced from 10.1 ac to 4 ac</t>
  </si>
  <si>
    <t>51-5241</t>
  </si>
  <si>
    <t>a38232 (cert)</t>
  </si>
  <si>
    <t>51-7554</t>
  </si>
  <si>
    <t>Dry Canyon Stream</t>
  </si>
  <si>
    <t>51-7310</t>
  </si>
  <si>
    <t>Granger Canyon Stream</t>
  </si>
  <si>
    <t>16.1 ac supplemental with SIC shares; includes 51-3876</t>
  </si>
  <si>
    <t>51-5213</t>
  </si>
  <si>
    <t>Steven W. Sumsion Trust</t>
  </si>
  <si>
    <t>Sumsion Spring</t>
  </si>
  <si>
    <t>0.048 cfs flow limits annual diversion</t>
  </si>
  <si>
    <t>51-6523</t>
  </si>
  <si>
    <t>a17536 (cert)</t>
  </si>
  <si>
    <t>51-5216</t>
  </si>
  <si>
    <t>a23398 (app)</t>
  </si>
  <si>
    <t>51-5217</t>
  </si>
  <si>
    <t>Harmony Development, LLC</t>
  </si>
  <si>
    <t>51-6599</t>
  </si>
  <si>
    <t>Buck Hollow Springs #1, #2</t>
  </si>
  <si>
    <t>See 51-5217 for stock watering use</t>
  </si>
  <si>
    <t>51-5236</t>
  </si>
  <si>
    <t>Harmony Development, LLC &amp; SIC</t>
  </si>
  <si>
    <t>Beckstrom Spring #1</t>
  </si>
  <si>
    <t>51-5237</t>
  </si>
  <si>
    <t>Beckstrom Spring #2</t>
  </si>
  <si>
    <t>51-5238</t>
  </si>
  <si>
    <t>Beckstrom Spring #3</t>
  </si>
  <si>
    <t>51-5239</t>
  </si>
  <si>
    <t>Beckstrom Spring #4</t>
  </si>
  <si>
    <t>51-5240</t>
  </si>
  <si>
    <t>a34027 (app)</t>
  </si>
  <si>
    <t>51-5242</t>
  </si>
  <si>
    <t>Gate Spring</t>
  </si>
  <si>
    <t>51-8713</t>
  </si>
  <si>
    <t>a42666 (unap)</t>
  </si>
  <si>
    <t>51-5243</t>
  </si>
  <si>
    <t>Various</t>
  </si>
  <si>
    <t>51-5246</t>
  </si>
  <si>
    <t>Goat Hollow</t>
  </si>
  <si>
    <t>See 51-5217 for stock watering use; includes 51-7846, 7847</t>
  </si>
  <si>
    <t>51-7396</t>
  </si>
  <si>
    <t>Darick E Mower</t>
  </si>
  <si>
    <t>a24066 (cert)</t>
  </si>
  <si>
    <t>51-7603</t>
  </si>
  <si>
    <t>Hunters Hollow, LLC</t>
  </si>
  <si>
    <t>a24066a (cert)</t>
  </si>
  <si>
    <t>51-7605</t>
  </si>
  <si>
    <t>Thomas W Mower</t>
  </si>
  <si>
    <t>a24066b (cert)</t>
  </si>
  <si>
    <t>51-5460</t>
  </si>
  <si>
    <t>Meadow Hollow Spring</t>
  </si>
  <si>
    <t>51-5461</t>
  </si>
  <si>
    <t>See 51-5217 for stock watering use; see 51-5460 for irrigation use</t>
  </si>
  <si>
    <t>51-5245</t>
  </si>
  <si>
    <t>Darrell D Tanner</t>
  </si>
  <si>
    <t>51-6009</t>
  </si>
  <si>
    <t>David R Simpson</t>
  </si>
  <si>
    <t>51-3817</t>
  </si>
  <si>
    <t>William Bradford Hatch</t>
  </si>
  <si>
    <t>a7734 (cert)</t>
  </si>
  <si>
    <t>51-5328</t>
  </si>
  <si>
    <t>Jurd Spring</t>
  </si>
  <si>
    <t>See 51-5224, 5520 for uses</t>
  </si>
  <si>
    <t>51-7620</t>
  </si>
  <si>
    <t>28039, LLC</t>
  </si>
  <si>
    <t>0.33 ac-ft</t>
  </si>
  <si>
    <t>a37996 (app)</t>
  </si>
  <si>
    <t>Based on diligence claim on a well</t>
  </si>
  <si>
    <t>E220</t>
  </si>
  <si>
    <t>Thornhill</t>
  </si>
  <si>
    <t>E5242</t>
  </si>
  <si>
    <t>See stipulated settlement</t>
  </si>
  <si>
    <t>E5643</t>
  </si>
  <si>
    <t>Mower</t>
  </si>
  <si>
    <t>Hobble Creek, spring</t>
  </si>
  <si>
    <t>Hobble Creek Distribution System Priority Schedule - Draft 11/5/2020</t>
  </si>
  <si>
    <t>Includes 51-6821/6836</t>
  </si>
  <si>
    <t>supplemental with SWUA shares; 9.11 ac supplemental with SIC shares</t>
  </si>
  <si>
    <t>Includes 51-5474</t>
  </si>
  <si>
    <t>OSE applies "haircut"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</si>
</sst>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/>
    <xf numFmtId="0" fontId="0" fillId="0" borderId="4" xfId="0" applyFill="1" applyBorder="1" applyAlignment="1">
      <alignment horizontal="center" vertical="center"/>
    </xf>
    <xf numFmtId="0" fontId="4" fillId="0" borderId="5" xfId="1" applyFont="1" applyFill="1" applyBorder="1" applyAlignment="1">
      <alignment horizontal="left" vertical="center"/>
    </xf>
    <xf numFmtId="0" fontId="0" fillId="0" borderId="5" xfId="0" applyFill="1" applyBorder="1"/>
    <xf numFmtId="2" fontId="4" fillId="0" borderId="5" xfId="1" applyNumberFormat="1" applyFont="1" applyFill="1" applyBorder="1" applyAlignment="1">
      <alignment horizontal="right" vertical="center"/>
    </xf>
    <xf numFmtId="1" fontId="4" fillId="0" borderId="5" xfId="1" applyNumberFormat="1" applyFont="1" applyFill="1" applyBorder="1" applyAlignment="1">
      <alignment horizontal="right" vertical="center"/>
    </xf>
    <xf numFmtId="2" fontId="4" fillId="0" borderId="5" xfId="1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horizontal="right"/>
    </xf>
    <xf numFmtId="0" fontId="0" fillId="0" borderId="6" xfId="0" applyFill="1" applyBorder="1"/>
    <xf numFmtId="0" fontId="0" fillId="0" borderId="7" xfId="0" applyFill="1" applyBorder="1" applyAlignment="1">
      <alignment horizontal="center" vertical="center"/>
    </xf>
    <xf numFmtId="0" fontId="4" fillId="0" borderId="8" xfId="1" applyFont="1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left" vertical="center"/>
    </xf>
    <xf numFmtId="2" fontId="4" fillId="0" borderId="8" xfId="1" applyNumberFormat="1" applyFont="1" applyFill="1" applyBorder="1" applyAlignment="1">
      <alignment vertical="center"/>
    </xf>
    <xf numFmtId="2" fontId="4" fillId="0" borderId="8" xfId="1" applyNumberFormat="1" applyFont="1" applyFill="1" applyBorder="1" applyAlignment="1">
      <alignment horizontal="right" vertical="center"/>
    </xf>
    <xf numFmtId="1" fontId="4" fillId="0" borderId="9" xfId="1" applyNumberFormat="1" applyFont="1" applyFill="1" applyBorder="1" applyAlignment="1">
      <alignment vertical="center"/>
    </xf>
    <xf numFmtId="1" fontId="4" fillId="0" borderId="9" xfId="1" applyNumberFormat="1" applyFont="1" applyFill="1" applyBorder="1" applyAlignment="1">
      <alignment horizontal="right" vertical="center"/>
    </xf>
    <xf numFmtId="2" fontId="4" fillId="0" borderId="8" xfId="1" applyNumberFormat="1" applyFont="1" applyFill="1" applyBorder="1" applyAlignment="1">
      <alignment horizontal="left" vertical="center"/>
    </xf>
    <xf numFmtId="0" fontId="0" fillId="0" borderId="8" xfId="0" applyFill="1" applyBorder="1"/>
    <xf numFmtId="0" fontId="0" fillId="0" borderId="8" xfId="0" applyFill="1" applyBorder="1" applyAlignment="1">
      <alignment horizontal="right"/>
    </xf>
    <xf numFmtId="0" fontId="0" fillId="0" borderId="10" xfId="0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/>
    </xf>
    <xf numFmtId="2" fontId="4" fillId="0" borderId="8" xfId="0" applyNumberFormat="1" applyFont="1" applyFill="1" applyBorder="1" applyAlignment="1">
      <alignment horizontal="right" vertical="center"/>
    </xf>
    <xf numFmtId="1" fontId="4" fillId="0" borderId="8" xfId="1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0" fillId="0" borderId="10" xfId="0" applyFill="1" applyBorder="1"/>
    <xf numFmtId="2" fontId="0" fillId="0" borderId="8" xfId="0" applyNumberFormat="1" applyFill="1" applyBorder="1" applyAlignment="1">
      <alignment horizontal="right" vertical="center"/>
    </xf>
    <xf numFmtId="1" fontId="0" fillId="0" borderId="8" xfId="0" applyNumberFormat="1" applyFill="1" applyBorder="1" applyAlignment="1">
      <alignment horizontal="right" vertical="center"/>
    </xf>
    <xf numFmtId="2" fontId="0" fillId="0" borderId="8" xfId="0" applyNumberFormat="1" applyFill="1" applyBorder="1" applyAlignment="1">
      <alignment horizontal="left" vertical="center"/>
    </xf>
    <xf numFmtId="2" fontId="0" fillId="0" borderId="9" xfId="0" applyNumberFormat="1" applyFill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2" fontId="0" fillId="0" borderId="9" xfId="0" applyNumberFormat="1" applyFill="1" applyBorder="1" applyAlignment="1">
      <alignment vertical="center" wrapText="1"/>
    </xf>
    <xf numFmtId="0" fontId="0" fillId="0" borderId="9" xfId="0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14" fontId="4" fillId="0" borderId="9" xfId="0" applyNumberFormat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/>
    </xf>
    <xf numFmtId="2" fontId="4" fillId="0" borderId="5" xfId="0" applyNumberFormat="1" applyFont="1" applyFill="1" applyBorder="1" applyAlignment="1">
      <alignment horizontal="right" vertical="center"/>
    </xf>
    <xf numFmtId="2" fontId="4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2" fontId="4" fillId="0" borderId="8" xfId="0" applyNumberFormat="1" applyFont="1" applyFill="1" applyBorder="1" applyAlignment="1">
      <alignment vertical="center"/>
    </xf>
    <xf numFmtId="1" fontId="4" fillId="0" borderId="8" xfId="1" applyNumberFormat="1" applyFont="1" applyFill="1" applyBorder="1" applyAlignment="1">
      <alignment vertical="center"/>
    </xf>
    <xf numFmtId="2" fontId="4" fillId="0" borderId="8" xfId="0" applyNumberFormat="1" applyFont="1" applyFill="1" applyBorder="1" applyAlignment="1">
      <alignment horizontal="left" vertical="center"/>
    </xf>
    <xf numFmtId="0" fontId="4" fillId="0" borderId="8" xfId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left"/>
    </xf>
    <xf numFmtId="0" fontId="0" fillId="0" borderId="3" xfId="0" applyFill="1" applyBorder="1"/>
    <xf numFmtId="1" fontId="0" fillId="0" borderId="5" xfId="0" applyNumberFormat="1" applyFill="1" applyBorder="1"/>
    <xf numFmtId="1" fontId="0" fillId="0" borderId="5" xfId="0" applyNumberFormat="1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1" fontId="0" fillId="0" borderId="8" xfId="0" applyNumberFormat="1" applyFill="1" applyBorder="1"/>
    <xf numFmtId="1" fontId="0" fillId="0" borderId="8" xfId="0" applyNumberFormat="1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11" xfId="0" applyFill="1" applyBorder="1" applyAlignment="1">
      <alignment horizontal="center" vertical="center"/>
    </xf>
    <xf numFmtId="0" fontId="4" fillId="0" borderId="12" xfId="1" applyFont="1" applyFill="1" applyBorder="1" applyAlignment="1">
      <alignment horizontal="left" vertical="center"/>
    </xf>
    <xf numFmtId="0" fontId="0" fillId="0" borderId="12" xfId="0" applyFill="1" applyBorder="1"/>
    <xf numFmtId="0" fontId="0" fillId="0" borderId="12" xfId="0" applyFill="1" applyBorder="1" applyAlignment="1">
      <alignment horizontal="right"/>
    </xf>
    <xf numFmtId="1" fontId="0" fillId="0" borderId="12" xfId="0" applyNumberFormat="1" applyFill="1" applyBorder="1"/>
    <xf numFmtId="1" fontId="0" fillId="0" borderId="12" xfId="0" applyNumberForma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/>
    <xf numFmtId="14" fontId="0" fillId="0" borderId="2" xfId="0" applyNumberFormat="1" applyFill="1" applyBorder="1" applyAlignment="1">
      <alignment horizontal="right"/>
    </xf>
    <xf numFmtId="0" fontId="0" fillId="0" borderId="5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8" xfId="0" applyFill="1" applyBorder="1" applyAlignment="1">
      <alignment horizontal="left" vertical="center" wrapText="1"/>
    </xf>
    <xf numFmtId="14" fontId="0" fillId="0" borderId="8" xfId="0" applyNumberFormat="1" applyFill="1" applyBorder="1" applyAlignment="1">
      <alignment horizontal="right"/>
    </xf>
    <xf numFmtId="1" fontId="0" fillId="0" borderId="8" xfId="0" applyNumberFormat="1" applyFill="1" applyBorder="1" applyAlignment="1">
      <alignment vertical="center"/>
    </xf>
    <xf numFmtId="14" fontId="0" fillId="0" borderId="8" xfId="0" applyNumberForma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1" fontId="0" fillId="0" borderId="14" xfId="0" applyNumberFormat="1" applyFill="1" applyBorder="1" applyAlignment="1">
      <alignment vertical="center"/>
    </xf>
    <xf numFmtId="14" fontId="0" fillId="0" borderId="5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2" xfId="0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1" fontId="0" fillId="0" borderId="0" xfId="0" applyNumberFormat="1" applyFill="1"/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 wrapText="1"/>
    </xf>
  </cellXfs>
  <cellStyles count="2">
    <cellStyle name="Bad" xfId="1" builtinId="27"/>
    <cellStyle name="Normal" xfId="0" builtinId="0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6"/>
  <sheetViews>
    <sheetView tabSelected="1" workbookViewId="0"/>
  </sheetViews>
  <sheetFormatPr defaultRowHeight="15" x14ac:dyDescent="0.25"/>
  <cols>
    <col min="1" max="1" width="9.140625" style="94"/>
    <col min="2" max="2" width="9.42578125" style="93" bestFit="1" customWidth="1"/>
    <col min="3" max="3" width="40.28515625" style="7" bestFit="1" customWidth="1"/>
    <col min="4" max="4" width="11.42578125" style="7" customWidth="1"/>
    <col min="5" max="5" width="9.140625" style="90"/>
    <col min="6" max="6" width="10" style="7" customWidth="1"/>
    <col min="7" max="7" width="10" style="91" customWidth="1"/>
    <col min="8" max="8" width="10" style="92" customWidth="1"/>
    <col min="9" max="9" width="10.28515625" style="93" bestFit="1" customWidth="1"/>
    <col min="10" max="10" width="26.85546875" style="7" bestFit="1" customWidth="1"/>
    <col min="11" max="11" width="13.5703125" style="90" bestFit="1" customWidth="1"/>
    <col min="12" max="12" width="9.7109375" style="90" bestFit="1" customWidth="1"/>
    <col min="13" max="13" width="64.85546875" style="7" bestFit="1" customWidth="1"/>
    <col min="14" max="16384" width="9.140625" style="7"/>
  </cols>
  <sheetData>
    <row r="1" spans="1:13" ht="15.75" thickBot="1" x14ac:dyDescent="0.3">
      <c r="A1" s="93" t="s">
        <v>207</v>
      </c>
    </row>
    <row r="2" spans="1:13" ht="3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3" t="s">
        <v>5</v>
      </c>
      <c r="G2" s="5" t="s">
        <v>6</v>
      </c>
      <c r="H2" s="5" t="s">
        <v>7</v>
      </c>
      <c r="I2" s="3" t="s">
        <v>8</v>
      </c>
      <c r="J2" s="3" t="s">
        <v>9</v>
      </c>
      <c r="K2" s="2" t="s">
        <v>10</v>
      </c>
      <c r="L2" s="2" t="s">
        <v>11</v>
      </c>
      <c r="M2" s="6" t="s">
        <v>12</v>
      </c>
    </row>
    <row r="3" spans="1:13" x14ac:dyDescent="0.25">
      <c r="A3" s="8">
        <v>1851</v>
      </c>
      <c r="B3" s="9" t="s">
        <v>13</v>
      </c>
      <c r="C3" s="10" t="s">
        <v>14</v>
      </c>
      <c r="D3" s="10" t="s">
        <v>15</v>
      </c>
      <c r="E3" s="11">
        <f>0.2272*34.5*0.6+0.2272*42.5*0.4</f>
        <v>8.5654400000000006</v>
      </c>
      <c r="F3" s="11">
        <v>3063.35</v>
      </c>
      <c r="G3" s="12">
        <v>490</v>
      </c>
      <c r="H3" s="12"/>
      <c r="I3" s="13"/>
      <c r="J3" s="10" t="s">
        <v>16</v>
      </c>
      <c r="K3" s="14"/>
      <c r="L3" s="14"/>
      <c r="M3" s="15" t="s">
        <v>17</v>
      </c>
    </row>
    <row r="4" spans="1:13" x14ac:dyDescent="0.25">
      <c r="A4" s="16">
        <v>1851</v>
      </c>
      <c r="B4" s="17" t="s">
        <v>18</v>
      </c>
      <c r="C4" s="18" t="s">
        <v>19</v>
      </c>
      <c r="D4" s="19" t="s">
        <v>20</v>
      </c>
      <c r="E4" s="20">
        <f>0.7728*34.5*0.6+0.7728*42.5*0.4</f>
        <v>29.13456</v>
      </c>
      <c r="F4" s="21">
        <v>3617.03</v>
      </c>
      <c r="G4" s="22">
        <v>3760</v>
      </c>
      <c r="H4" s="23"/>
      <c r="I4" s="24"/>
      <c r="J4" s="25" t="s">
        <v>21</v>
      </c>
      <c r="K4" s="26"/>
      <c r="L4" s="26"/>
      <c r="M4" s="27" t="s">
        <v>22</v>
      </c>
    </row>
    <row r="5" spans="1:13" x14ac:dyDescent="0.25">
      <c r="A5" s="16">
        <v>1851</v>
      </c>
      <c r="B5" s="28" t="s">
        <v>23</v>
      </c>
      <c r="C5" s="19" t="s">
        <v>24</v>
      </c>
      <c r="D5" s="19" t="s">
        <v>15</v>
      </c>
      <c r="E5" s="29">
        <f>8*0.6</f>
        <v>4.8</v>
      </c>
      <c r="F5" s="21">
        <v>43.92</v>
      </c>
      <c r="G5" s="30">
        <v>300</v>
      </c>
      <c r="H5" s="30"/>
      <c r="I5" s="24" t="s">
        <v>25</v>
      </c>
      <c r="J5" s="19" t="s">
        <v>16</v>
      </c>
      <c r="K5" s="31"/>
      <c r="L5" s="31"/>
      <c r="M5" s="32"/>
    </row>
    <row r="6" spans="1:13" x14ac:dyDescent="0.25">
      <c r="A6" s="16">
        <v>1851</v>
      </c>
      <c r="B6" s="28" t="s">
        <v>26</v>
      </c>
      <c r="C6" s="19" t="s">
        <v>24</v>
      </c>
      <c r="D6" s="19" t="s">
        <v>15</v>
      </c>
      <c r="E6" s="33">
        <f>155.17/196.59*6.5</f>
        <v>5.1305000254336433</v>
      </c>
      <c r="F6" s="33">
        <v>155.16999999999999</v>
      </c>
      <c r="G6" s="34">
        <v>20</v>
      </c>
      <c r="H6" s="34"/>
      <c r="I6" s="35"/>
      <c r="J6" s="19" t="s">
        <v>16</v>
      </c>
      <c r="K6" s="31"/>
      <c r="L6" s="31"/>
      <c r="M6" s="32" t="s">
        <v>27</v>
      </c>
    </row>
    <row r="7" spans="1:13" ht="15.75" thickBot="1" x14ac:dyDescent="0.3">
      <c r="A7" s="16">
        <v>1851</v>
      </c>
      <c r="B7" s="28" t="s">
        <v>28</v>
      </c>
      <c r="C7" s="19" t="s">
        <v>29</v>
      </c>
      <c r="D7" s="19" t="s">
        <v>30</v>
      </c>
      <c r="E7" s="33">
        <f>40.22/196.59*6.5</f>
        <v>1.3298234905132509</v>
      </c>
      <c r="F7" s="36">
        <v>40</v>
      </c>
      <c r="G7" s="34">
        <v>400</v>
      </c>
      <c r="H7" s="37">
        <v>1</v>
      </c>
      <c r="I7" s="38" t="s">
        <v>31</v>
      </c>
      <c r="J7" s="39" t="s">
        <v>32</v>
      </c>
      <c r="K7" s="40" t="s">
        <v>33</v>
      </c>
      <c r="L7" s="41">
        <v>39289</v>
      </c>
      <c r="M7" s="42" t="s">
        <v>34</v>
      </c>
    </row>
    <row r="8" spans="1:13" x14ac:dyDescent="0.25">
      <c r="A8" s="8">
        <v>1852</v>
      </c>
      <c r="B8" s="9" t="s">
        <v>35</v>
      </c>
      <c r="C8" s="10" t="s">
        <v>14</v>
      </c>
      <c r="D8" s="10" t="s">
        <v>15</v>
      </c>
      <c r="E8" s="43">
        <f>0.2707*22.1</f>
        <v>5.9824700000000002</v>
      </c>
      <c r="F8" s="11"/>
      <c r="G8" s="12"/>
      <c r="H8" s="12"/>
      <c r="I8" s="44"/>
      <c r="J8" s="45" t="s">
        <v>16</v>
      </c>
      <c r="K8" s="14"/>
      <c r="L8" s="14"/>
      <c r="M8" s="15" t="s">
        <v>36</v>
      </c>
    </row>
    <row r="9" spans="1:13" ht="15.75" thickBot="1" x14ac:dyDescent="0.3">
      <c r="A9" s="16">
        <v>1852</v>
      </c>
      <c r="B9" s="28" t="s">
        <v>37</v>
      </c>
      <c r="C9" s="25" t="s">
        <v>19</v>
      </c>
      <c r="D9" s="19" t="s">
        <v>20</v>
      </c>
      <c r="E9" s="46">
        <f>0.7293*22.1</f>
        <v>16.117529999999999</v>
      </c>
      <c r="F9" s="21"/>
      <c r="G9" s="47"/>
      <c r="H9" s="30"/>
      <c r="I9" s="48"/>
      <c r="J9" s="25" t="s">
        <v>21</v>
      </c>
      <c r="K9" s="49"/>
      <c r="L9" s="26"/>
      <c r="M9" s="32" t="s">
        <v>38</v>
      </c>
    </row>
    <row r="10" spans="1:13" x14ac:dyDescent="0.25">
      <c r="A10" s="8">
        <v>1853</v>
      </c>
      <c r="B10" s="9" t="s">
        <v>39</v>
      </c>
      <c r="C10" s="10" t="s">
        <v>14</v>
      </c>
      <c r="D10" s="10" t="s">
        <v>15</v>
      </c>
      <c r="E10" s="43">
        <f>0.42*34.7</f>
        <v>14.574</v>
      </c>
      <c r="F10" s="11"/>
      <c r="G10" s="12"/>
      <c r="H10" s="12"/>
      <c r="I10" s="44"/>
      <c r="J10" s="45" t="s">
        <v>16</v>
      </c>
      <c r="K10" s="14"/>
      <c r="L10" s="14"/>
      <c r="M10" s="15" t="s">
        <v>36</v>
      </c>
    </row>
    <row r="11" spans="1:13" ht="15.75" thickBot="1" x14ac:dyDescent="0.3">
      <c r="A11" s="16">
        <v>1853</v>
      </c>
      <c r="B11" s="28" t="s">
        <v>40</v>
      </c>
      <c r="C11" s="25" t="s">
        <v>19</v>
      </c>
      <c r="D11" s="19" t="s">
        <v>20</v>
      </c>
      <c r="E11" s="46">
        <f>0.58*34.7</f>
        <v>20.126000000000001</v>
      </c>
      <c r="F11" s="21"/>
      <c r="G11" s="47"/>
      <c r="H11" s="30"/>
      <c r="I11" s="48"/>
      <c r="J11" s="25" t="s">
        <v>21</v>
      </c>
      <c r="K11" s="26"/>
      <c r="L11" s="26"/>
      <c r="M11" s="32" t="s">
        <v>41</v>
      </c>
    </row>
    <row r="12" spans="1:13" ht="15.75" thickBot="1" x14ac:dyDescent="0.3">
      <c r="A12" s="50">
        <v>1854</v>
      </c>
      <c r="B12" s="51" t="s">
        <v>42</v>
      </c>
      <c r="C12" s="52" t="s">
        <v>43</v>
      </c>
      <c r="D12" s="52" t="s">
        <v>30</v>
      </c>
      <c r="E12" s="53">
        <v>5</v>
      </c>
      <c r="F12" s="54">
        <v>52.12</v>
      </c>
      <c r="G12" s="55">
        <v>170</v>
      </c>
      <c r="H12" s="56"/>
      <c r="I12" s="57"/>
      <c r="J12" s="52" t="s">
        <v>44</v>
      </c>
      <c r="K12" s="53"/>
      <c r="L12" s="53"/>
      <c r="M12" s="58"/>
    </row>
    <row r="13" spans="1:13" x14ac:dyDescent="0.25">
      <c r="A13" s="8">
        <v>1860</v>
      </c>
      <c r="B13" s="9" t="s">
        <v>45</v>
      </c>
      <c r="C13" s="10" t="s">
        <v>46</v>
      </c>
      <c r="D13" s="10" t="s">
        <v>30</v>
      </c>
      <c r="E13" s="14">
        <v>4.4999999999999998E-2</v>
      </c>
      <c r="F13" s="10">
        <v>1.4</v>
      </c>
      <c r="G13" s="59">
        <v>64</v>
      </c>
      <c r="H13" s="60">
        <v>1</v>
      </c>
      <c r="I13" s="61"/>
      <c r="J13" s="45" t="s">
        <v>47</v>
      </c>
      <c r="K13" s="14"/>
      <c r="L13" s="14"/>
      <c r="M13" s="15"/>
    </row>
    <row r="14" spans="1:13" x14ac:dyDescent="0.25">
      <c r="A14" s="16">
        <v>1860</v>
      </c>
      <c r="B14" s="17" t="s">
        <v>48</v>
      </c>
      <c r="C14" s="25" t="s">
        <v>49</v>
      </c>
      <c r="D14" s="25" t="s">
        <v>30</v>
      </c>
      <c r="E14" s="26">
        <v>4.4999999999999998E-2</v>
      </c>
      <c r="F14" s="25">
        <v>0.7</v>
      </c>
      <c r="G14" s="62">
        <v>3</v>
      </c>
      <c r="H14" s="63">
        <v>1</v>
      </c>
      <c r="I14" s="64"/>
      <c r="J14" s="19" t="s">
        <v>47</v>
      </c>
      <c r="K14" s="26"/>
      <c r="L14" s="26"/>
      <c r="M14" s="32"/>
    </row>
    <row r="15" spans="1:13" ht="15.75" thickBot="1" x14ac:dyDescent="0.3">
      <c r="A15" s="65">
        <v>1860</v>
      </c>
      <c r="B15" s="66" t="s">
        <v>50</v>
      </c>
      <c r="C15" s="67" t="s">
        <v>51</v>
      </c>
      <c r="D15" s="67" t="s">
        <v>30</v>
      </c>
      <c r="E15" s="68">
        <v>4.4999999999999998E-2</v>
      </c>
      <c r="F15" s="67">
        <v>0.7</v>
      </c>
      <c r="G15" s="69">
        <v>17</v>
      </c>
      <c r="H15" s="70">
        <v>1</v>
      </c>
      <c r="I15" s="71"/>
      <c r="J15" s="72" t="s">
        <v>47</v>
      </c>
      <c r="K15" s="68"/>
      <c r="L15" s="68"/>
      <c r="M15" s="73"/>
    </row>
    <row r="16" spans="1:13" ht="15.75" thickBot="1" x14ac:dyDescent="0.3">
      <c r="A16" s="65">
        <v>1861</v>
      </c>
      <c r="B16" s="66" t="s">
        <v>52</v>
      </c>
      <c r="C16" s="67" t="s">
        <v>53</v>
      </c>
      <c r="D16" s="67" t="s">
        <v>15</v>
      </c>
      <c r="E16" s="68">
        <v>9</v>
      </c>
      <c r="F16" s="67">
        <v>454.55</v>
      </c>
      <c r="G16" s="69"/>
      <c r="H16" s="70"/>
      <c r="I16" s="71"/>
      <c r="J16" s="72" t="s">
        <v>16</v>
      </c>
      <c r="K16" s="68"/>
      <c r="L16" s="68"/>
      <c r="M16" s="15" t="s">
        <v>54</v>
      </c>
    </row>
    <row r="17" spans="1:13" ht="15.75" thickBot="1" x14ac:dyDescent="0.3">
      <c r="A17" s="50">
        <v>1865</v>
      </c>
      <c r="B17" s="51" t="s">
        <v>55</v>
      </c>
      <c r="C17" s="54" t="s">
        <v>56</v>
      </c>
      <c r="D17" s="54" t="s">
        <v>30</v>
      </c>
      <c r="E17" s="53">
        <v>0.25</v>
      </c>
      <c r="F17" s="54">
        <v>2.1</v>
      </c>
      <c r="G17" s="55">
        <v>35</v>
      </c>
      <c r="H17" s="56">
        <v>3</v>
      </c>
      <c r="I17" s="57"/>
      <c r="J17" s="52" t="s">
        <v>57</v>
      </c>
      <c r="K17" s="53"/>
      <c r="L17" s="53"/>
      <c r="M17" s="58"/>
    </row>
    <row r="18" spans="1:13" ht="15.75" thickBot="1" x14ac:dyDescent="0.3">
      <c r="A18" s="50">
        <v>1870</v>
      </c>
      <c r="B18" s="51" t="s">
        <v>58</v>
      </c>
      <c r="C18" s="54" t="s">
        <v>24</v>
      </c>
      <c r="D18" s="54" t="s">
        <v>30</v>
      </c>
      <c r="E18" s="53">
        <v>4.4999999999999998E-2</v>
      </c>
      <c r="F18" s="54"/>
      <c r="G18" s="55"/>
      <c r="H18" s="56"/>
      <c r="I18" s="57" t="s">
        <v>25</v>
      </c>
      <c r="J18" s="52" t="s">
        <v>59</v>
      </c>
      <c r="K18" s="53" t="s">
        <v>60</v>
      </c>
      <c r="L18" s="74">
        <v>42184</v>
      </c>
      <c r="M18" s="58"/>
    </row>
    <row r="19" spans="1:13" ht="15.75" thickBot="1" x14ac:dyDescent="0.3">
      <c r="A19" s="50">
        <v>1872</v>
      </c>
      <c r="B19" s="51" t="s">
        <v>61</v>
      </c>
      <c r="C19" s="54" t="s">
        <v>62</v>
      </c>
      <c r="D19" s="54" t="s">
        <v>30</v>
      </c>
      <c r="E19" s="53">
        <v>1</v>
      </c>
      <c r="F19" s="54"/>
      <c r="G19" s="55">
        <v>700</v>
      </c>
      <c r="H19" s="56">
        <v>1</v>
      </c>
      <c r="I19" s="57"/>
      <c r="J19" s="52" t="s">
        <v>63</v>
      </c>
      <c r="K19" s="53"/>
      <c r="L19" s="53"/>
      <c r="M19" s="58"/>
    </row>
    <row r="20" spans="1:13" x14ac:dyDescent="0.25">
      <c r="A20" s="8">
        <v>1880</v>
      </c>
      <c r="B20" s="45" t="s">
        <v>64</v>
      </c>
      <c r="C20" s="10" t="s">
        <v>65</v>
      </c>
      <c r="D20" s="10" t="s">
        <v>30</v>
      </c>
      <c r="E20" s="75">
        <v>0.5</v>
      </c>
      <c r="F20" s="14">
        <v>0.75</v>
      </c>
      <c r="G20" s="59">
        <v>50</v>
      </c>
      <c r="H20" s="14"/>
      <c r="I20" s="61"/>
      <c r="J20" s="10" t="s">
        <v>66</v>
      </c>
      <c r="K20" s="14"/>
      <c r="L20" s="14"/>
      <c r="M20" s="15"/>
    </row>
    <row r="21" spans="1:13" x14ac:dyDescent="0.25">
      <c r="A21" s="16">
        <v>1880</v>
      </c>
      <c r="B21" s="19" t="s">
        <v>67</v>
      </c>
      <c r="C21" s="25" t="s">
        <v>68</v>
      </c>
      <c r="D21" s="25" t="s">
        <v>30</v>
      </c>
      <c r="E21" s="76">
        <v>3</v>
      </c>
      <c r="F21" s="26">
        <v>7.07</v>
      </c>
      <c r="G21" s="62">
        <v>90</v>
      </c>
      <c r="H21" s="26">
        <v>2</v>
      </c>
      <c r="I21" s="64"/>
      <c r="J21" s="25" t="s">
        <v>69</v>
      </c>
      <c r="K21" s="26"/>
      <c r="L21" s="26"/>
      <c r="M21" s="32"/>
    </row>
    <row r="22" spans="1:13" x14ac:dyDescent="0.25">
      <c r="A22" s="16">
        <v>1880</v>
      </c>
      <c r="B22" s="19" t="s">
        <v>70</v>
      </c>
      <c r="C22" s="25" t="s">
        <v>62</v>
      </c>
      <c r="D22" s="25" t="s">
        <v>30</v>
      </c>
      <c r="E22" s="76">
        <v>3</v>
      </c>
      <c r="F22" s="26">
        <v>11.71</v>
      </c>
      <c r="G22" s="25"/>
      <c r="H22" s="26">
        <v>1</v>
      </c>
      <c r="I22" s="64"/>
      <c r="J22" s="19" t="s">
        <v>71</v>
      </c>
      <c r="K22" s="26"/>
      <c r="L22" s="26"/>
      <c r="M22" s="32" t="s">
        <v>72</v>
      </c>
    </row>
    <row r="23" spans="1:13" x14ac:dyDescent="0.25">
      <c r="A23" s="16">
        <v>1880</v>
      </c>
      <c r="B23" s="19" t="s">
        <v>73</v>
      </c>
      <c r="C23" s="77" t="s">
        <v>74</v>
      </c>
      <c r="D23" s="25" t="s">
        <v>30</v>
      </c>
      <c r="E23" s="76"/>
      <c r="F23" s="18">
        <v>0.25</v>
      </c>
      <c r="G23" s="25"/>
      <c r="H23" s="26">
        <v>1</v>
      </c>
      <c r="I23" s="64"/>
      <c r="J23" s="19" t="s">
        <v>75</v>
      </c>
      <c r="K23" s="26" t="s">
        <v>76</v>
      </c>
      <c r="L23" s="78">
        <v>39360</v>
      </c>
      <c r="M23" s="32"/>
    </row>
    <row r="24" spans="1:13" x14ac:dyDescent="0.25">
      <c r="A24" s="16">
        <v>1880</v>
      </c>
      <c r="B24" s="19" t="s">
        <v>77</v>
      </c>
      <c r="C24" s="25" t="s">
        <v>68</v>
      </c>
      <c r="D24" s="25" t="s">
        <v>30</v>
      </c>
      <c r="E24" s="76">
        <v>1</v>
      </c>
      <c r="F24" s="26">
        <v>5</v>
      </c>
      <c r="G24" s="62">
        <v>90</v>
      </c>
      <c r="H24" s="63"/>
      <c r="I24" s="64"/>
      <c r="J24" s="25" t="s">
        <v>78</v>
      </c>
      <c r="K24" s="26"/>
      <c r="L24" s="26"/>
      <c r="M24" s="32"/>
    </row>
    <row r="25" spans="1:13" x14ac:dyDescent="0.25">
      <c r="A25" s="16">
        <v>1880</v>
      </c>
      <c r="B25" s="19" t="s">
        <v>79</v>
      </c>
      <c r="C25" s="77" t="s">
        <v>80</v>
      </c>
      <c r="D25" s="77" t="s">
        <v>30</v>
      </c>
      <c r="E25" s="76">
        <v>3</v>
      </c>
      <c r="F25" s="26">
        <v>43.55</v>
      </c>
      <c r="G25" s="62">
        <v>130</v>
      </c>
      <c r="H25" s="63"/>
      <c r="I25" s="64"/>
      <c r="J25" s="25" t="s">
        <v>57</v>
      </c>
      <c r="K25" s="26"/>
      <c r="L25" s="26"/>
      <c r="M25" s="32"/>
    </row>
    <row r="26" spans="1:13" x14ac:dyDescent="0.25">
      <c r="A26" s="16">
        <v>1880</v>
      </c>
      <c r="B26" s="19" t="s">
        <v>81</v>
      </c>
      <c r="C26" s="25" t="s">
        <v>62</v>
      </c>
      <c r="D26" s="25" t="s">
        <v>30</v>
      </c>
      <c r="E26" s="76">
        <v>4.4999999999999998E-2</v>
      </c>
      <c r="F26" s="26">
        <v>0.43</v>
      </c>
      <c r="G26" s="62">
        <v>130</v>
      </c>
      <c r="H26" s="63">
        <v>3</v>
      </c>
      <c r="I26" s="64"/>
      <c r="J26" s="25" t="s">
        <v>82</v>
      </c>
      <c r="K26" s="26"/>
      <c r="L26" s="26"/>
      <c r="M26" s="32"/>
    </row>
    <row r="27" spans="1:13" x14ac:dyDescent="0.25">
      <c r="A27" s="16">
        <v>1880</v>
      </c>
      <c r="B27" s="19" t="s">
        <v>83</v>
      </c>
      <c r="C27" s="25" t="s">
        <v>84</v>
      </c>
      <c r="D27" s="25" t="s">
        <v>30</v>
      </c>
      <c r="E27" s="76">
        <v>2.895</v>
      </c>
      <c r="F27" s="18">
        <v>30.65</v>
      </c>
      <c r="G27" s="79">
        <v>200</v>
      </c>
      <c r="H27" s="63"/>
      <c r="I27" s="64"/>
      <c r="J27" s="39" t="s">
        <v>59</v>
      </c>
      <c r="K27" s="76" t="s">
        <v>85</v>
      </c>
      <c r="L27" s="80">
        <v>43507</v>
      </c>
      <c r="M27" s="32" t="s">
        <v>86</v>
      </c>
    </row>
    <row r="28" spans="1:13" ht="15.75" thickBot="1" x14ac:dyDescent="0.3">
      <c r="A28" s="65">
        <v>1880</v>
      </c>
      <c r="B28" s="72" t="s">
        <v>87</v>
      </c>
      <c r="C28" s="67" t="s">
        <v>88</v>
      </c>
      <c r="D28" s="67" t="s">
        <v>30</v>
      </c>
      <c r="E28" s="68">
        <v>1</v>
      </c>
      <c r="F28" s="68">
        <v>15.09</v>
      </c>
      <c r="G28" s="69">
        <v>25</v>
      </c>
      <c r="H28" s="68"/>
      <c r="I28" s="71"/>
      <c r="J28" s="67" t="s">
        <v>89</v>
      </c>
      <c r="K28" s="68"/>
      <c r="L28" s="68"/>
      <c r="M28" s="73"/>
    </row>
    <row r="29" spans="1:13" x14ac:dyDescent="0.25">
      <c r="A29" s="8">
        <v>1887</v>
      </c>
      <c r="B29" s="61" t="s">
        <v>90</v>
      </c>
      <c r="C29" s="10" t="s">
        <v>62</v>
      </c>
      <c r="D29" s="10" t="s">
        <v>30</v>
      </c>
      <c r="E29" s="75">
        <v>1.5</v>
      </c>
      <c r="F29" s="81">
        <v>2.15</v>
      </c>
      <c r="G29" s="82"/>
      <c r="H29" s="82">
        <v>167</v>
      </c>
      <c r="I29" s="61"/>
      <c r="J29" s="81" t="s">
        <v>91</v>
      </c>
      <c r="K29" s="75" t="s">
        <v>92</v>
      </c>
      <c r="L29" s="83">
        <v>27211</v>
      </c>
      <c r="M29" s="15" t="s">
        <v>93</v>
      </c>
    </row>
    <row r="30" spans="1:13" x14ac:dyDescent="0.25">
      <c r="A30" s="16">
        <v>1887</v>
      </c>
      <c r="B30" s="64" t="s">
        <v>94</v>
      </c>
      <c r="C30" s="25" t="s">
        <v>95</v>
      </c>
      <c r="D30" s="25" t="s">
        <v>30</v>
      </c>
      <c r="E30" s="26">
        <v>1</v>
      </c>
      <c r="F30" s="25">
        <v>1.07</v>
      </c>
      <c r="G30" s="79"/>
      <c r="H30" s="63">
        <v>83</v>
      </c>
      <c r="I30" s="64"/>
      <c r="J30" s="25" t="s">
        <v>75</v>
      </c>
      <c r="K30" s="76" t="s">
        <v>96</v>
      </c>
      <c r="L30" s="80">
        <v>27211</v>
      </c>
      <c r="M30" s="32" t="s">
        <v>208</v>
      </c>
    </row>
    <row r="31" spans="1:13" x14ac:dyDescent="0.25">
      <c r="A31" s="16">
        <v>1887</v>
      </c>
      <c r="B31" s="64" t="s">
        <v>97</v>
      </c>
      <c r="C31" s="25" t="s">
        <v>98</v>
      </c>
      <c r="D31" s="25" t="s">
        <v>30</v>
      </c>
      <c r="E31" s="76">
        <v>0.5</v>
      </c>
      <c r="F31" s="25">
        <v>1</v>
      </c>
      <c r="G31" s="79"/>
      <c r="H31" s="63">
        <v>128</v>
      </c>
      <c r="I31" s="64"/>
      <c r="J31" s="25" t="s">
        <v>99</v>
      </c>
      <c r="K31" s="26" t="s">
        <v>100</v>
      </c>
      <c r="L31" s="78">
        <v>42436</v>
      </c>
      <c r="M31" s="32"/>
    </row>
    <row r="32" spans="1:13" ht="15.75" thickBot="1" x14ac:dyDescent="0.3">
      <c r="A32" s="16">
        <v>1887</v>
      </c>
      <c r="B32" s="64" t="s">
        <v>101</v>
      </c>
      <c r="C32" s="25" t="s">
        <v>95</v>
      </c>
      <c r="D32" s="25" t="s">
        <v>30</v>
      </c>
      <c r="E32" s="76"/>
      <c r="F32" s="25">
        <v>16.89</v>
      </c>
      <c r="G32" s="79"/>
      <c r="H32" s="63"/>
      <c r="I32" s="64"/>
      <c r="J32" s="25" t="s">
        <v>75</v>
      </c>
      <c r="K32" s="26" t="s">
        <v>102</v>
      </c>
      <c r="L32" s="78">
        <v>35989</v>
      </c>
      <c r="M32" s="32" t="s">
        <v>209</v>
      </c>
    </row>
    <row r="33" spans="1:13" x14ac:dyDescent="0.25">
      <c r="A33" s="84">
        <v>1892</v>
      </c>
      <c r="B33" s="9" t="s">
        <v>103</v>
      </c>
      <c r="C33" s="10" t="s">
        <v>104</v>
      </c>
      <c r="D33" s="10" t="s">
        <v>30</v>
      </c>
      <c r="E33" s="14">
        <v>1</v>
      </c>
      <c r="F33" s="10"/>
      <c r="G33" s="59"/>
      <c r="H33" s="60"/>
      <c r="I33" s="61"/>
      <c r="J33" s="10" t="s">
        <v>105</v>
      </c>
      <c r="K33" s="14"/>
      <c r="L33" s="14"/>
      <c r="M33" s="15" t="s">
        <v>106</v>
      </c>
    </row>
    <row r="34" spans="1:13" x14ac:dyDescent="0.25">
      <c r="A34" s="85">
        <v>1892</v>
      </c>
      <c r="B34" s="17" t="s">
        <v>107</v>
      </c>
      <c r="C34" s="25" t="s">
        <v>62</v>
      </c>
      <c r="D34" s="25" t="s">
        <v>30</v>
      </c>
      <c r="E34" s="26">
        <v>0.25</v>
      </c>
      <c r="F34" s="25"/>
      <c r="G34" s="62"/>
      <c r="H34" s="63"/>
      <c r="I34" s="64"/>
      <c r="J34" s="25" t="s">
        <v>108</v>
      </c>
      <c r="K34" s="26"/>
      <c r="L34" s="26"/>
      <c r="M34" s="32" t="s">
        <v>106</v>
      </c>
    </row>
    <row r="35" spans="1:13" x14ac:dyDescent="0.25">
      <c r="A35" s="85">
        <v>1892</v>
      </c>
      <c r="B35" s="19" t="s">
        <v>109</v>
      </c>
      <c r="C35" s="25" t="s">
        <v>110</v>
      </c>
      <c r="D35" s="25" t="s">
        <v>30</v>
      </c>
      <c r="E35" s="26"/>
      <c r="F35" s="26">
        <v>28.146999999999998</v>
      </c>
      <c r="G35" s="25"/>
      <c r="H35" s="86"/>
      <c r="I35" s="64"/>
      <c r="J35" s="19" t="s">
        <v>111</v>
      </c>
      <c r="K35" s="26"/>
      <c r="L35" s="26"/>
      <c r="M35" s="32" t="s">
        <v>112</v>
      </c>
    </row>
    <row r="36" spans="1:13" x14ac:dyDescent="0.25">
      <c r="A36" s="85">
        <v>1892</v>
      </c>
      <c r="B36" s="19" t="s">
        <v>113</v>
      </c>
      <c r="C36" s="25" t="s">
        <v>110</v>
      </c>
      <c r="D36" s="25" t="s">
        <v>30</v>
      </c>
      <c r="E36" s="26"/>
      <c r="F36" s="26">
        <v>10</v>
      </c>
      <c r="G36" s="62"/>
      <c r="H36" s="63"/>
      <c r="I36" s="64"/>
      <c r="J36" s="19" t="s">
        <v>114</v>
      </c>
      <c r="K36" s="26" t="s">
        <v>115</v>
      </c>
      <c r="L36" s="78">
        <v>41054</v>
      </c>
      <c r="M36" s="32" t="s">
        <v>116</v>
      </c>
    </row>
    <row r="37" spans="1:13" x14ac:dyDescent="0.25">
      <c r="A37" s="85">
        <v>1892</v>
      </c>
      <c r="B37" s="19" t="s">
        <v>117</v>
      </c>
      <c r="C37" s="25" t="s">
        <v>110</v>
      </c>
      <c r="D37" s="25" t="s">
        <v>30</v>
      </c>
      <c r="E37" s="26"/>
      <c r="F37" s="26">
        <v>1.325</v>
      </c>
      <c r="G37" s="62"/>
      <c r="H37" s="63"/>
      <c r="I37" s="64"/>
      <c r="J37" s="19" t="s">
        <v>118</v>
      </c>
      <c r="K37" s="26" t="s">
        <v>119</v>
      </c>
      <c r="L37" s="78">
        <v>41054</v>
      </c>
      <c r="M37" s="32" t="s">
        <v>116</v>
      </c>
    </row>
    <row r="38" spans="1:13" x14ac:dyDescent="0.25">
      <c r="A38" s="85">
        <v>1892</v>
      </c>
      <c r="B38" s="19" t="s">
        <v>120</v>
      </c>
      <c r="C38" s="25" t="s">
        <v>110</v>
      </c>
      <c r="D38" s="25" t="s">
        <v>30</v>
      </c>
      <c r="E38" s="26"/>
      <c r="F38" s="26">
        <v>1</v>
      </c>
      <c r="G38" s="62"/>
      <c r="H38" s="63"/>
      <c r="I38" s="64"/>
      <c r="J38" s="19" t="s">
        <v>118</v>
      </c>
      <c r="K38" s="26" t="s">
        <v>121</v>
      </c>
      <c r="L38" s="78">
        <v>41054</v>
      </c>
      <c r="M38" s="32" t="s">
        <v>116</v>
      </c>
    </row>
    <row r="39" spans="1:13" x14ac:dyDescent="0.25">
      <c r="A39" s="85">
        <v>1892</v>
      </c>
      <c r="B39" s="64" t="s">
        <v>122</v>
      </c>
      <c r="C39" s="25" t="s">
        <v>110</v>
      </c>
      <c r="D39" s="25" t="s">
        <v>30</v>
      </c>
      <c r="E39" s="26"/>
      <c r="F39" s="25"/>
      <c r="G39" s="62">
        <v>200</v>
      </c>
      <c r="H39" s="63"/>
      <c r="I39" s="64"/>
      <c r="J39" s="19" t="s">
        <v>123</v>
      </c>
      <c r="K39" s="26" t="s">
        <v>124</v>
      </c>
      <c r="L39" s="78">
        <v>41054</v>
      </c>
      <c r="M39" s="32" t="s">
        <v>116</v>
      </c>
    </row>
    <row r="40" spans="1:13" x14ac:dyDescent="0.25">
      <c r="A40" s="85">
        <v>1892</v>
      </c>
      <c r="B40" s="19" t="s">
        <v>125</v>
      </c>
      <c r="C40" s="25" t="s">
        <v>110</v>
      </c>
      <c r="D40" s="25" t="s">
        <v>30</v>
      </c>
      <c r="E40" s="18"/>
      <c r="F40" s="26">
        <v>59.5</v>
      </c>
      <c r="G40" s="62"/>
      <c r="H40" s="63"/>
      <c r="I40" s="64"/>
      <c r="J40" s="19" t="s">
        <v>123</v>
      </c>
      <c r="K40" s="26" t="s">
        <v>126</v>
      </c>
      <c r="L40" s="78">
        <v>41054</v>
      </c>
      <c r="M40" s="32" t="s">
        <v>116</v>
      </c>
    </row>
    <row r="41" spans="1:13" x14ac:dyDescent="0.25">
      <c r="A41" s="85">
        <v>1892</v>
      </c>
      <c r="B41" s="19" t="s">
        <v>127</v>
      </c>
      <c r="C41" s="25" t="s">
        <v>110</v>
      </c>
      <c r="D41" s="25" t="s">
        <v>30</v>
      </c>
      <c r="E41" s="18"/>
      <c r="F41" s="26">
        <v>105</v>
      </c>
      <c r="G41" s="62"/>
      <c r="H41" s="63"/>
      <c r="I41" s="64"/>
      <c r="J41" s="19" t="s">
        <v>16</v>
      </c>
      <c r="K41" s="26" t="s">
        <v>128</v>
      </c>
      <c r="L41" s="78">
        <v>41054</v>
      </c>
      <c r="M41" s="32" t="s">
        <v>112</v>
      </c>
    </row>
    <row r="42" spans="1:13" x14ac:dyDescent="0.25">
      <c r="A42" s="85">
        <v>1892</v>
      </c>
      <c r="B42" s="19" t="s">
        <v>129</v>
      </c>
      <c r="C42" s="25" t="s">
        <v>110</v>
      </c>
      <c r="D42" s="25" t="s">
        <v>30</v>
      </c>
      <c r="E42" s="18"/>
      <c r="F42" s="26">
        <v>4</v>
      </c>
      <c r="G42" s="62"/>
      <c r="H42" s="63"/>
      <c r="I42" s="64"/>
      <c r="J42" s="19" t="s">
        <v>118</v>
      </c>
      <c r="K42" s="26" t="s">
        <v>130</v>
      </c>
      <c r="L42" s="78">
        <v>41054</v>
      </c>
      <c r="M42" s="32" t="s">
        <v>131</v>
      </c>
    </row>
    <row r="43" spans="1:13" x14ac:dyDescent="0.25">
      <c r="A43" s="85">
        <v>1892</v>
      </c>
      <c r="B43" s="19" t="s">
        <v>132</v>
      </c>
      <c r="C43" s="25" t="s">
        <v>110</v>
      </c>
      <c r="D43" s="25" t="s">
        <v>30</v>
      </c>
      <c r="E43" s="18"/>
      <c r="F43" s="26">
        <v>8.6750000000000007</v>
      </c>
      <c r="G43" s="62"/>
      <c r="H43" s="63">
        <v>3</v>
      </c>
      <c r="I43" s="64"/>
      <c r="J43" s="19" t="s">
        <v>118</v>
      </c>
      <c r="K43" s="26" t="s">
        <v>133</v>
      </c>
      <c r="L43" s="78">
        <v>41054</v>
      </c>
      <c r="M43" s="32" t="s">
        <v>116</v>
      </c>
    </row>
    <row r="44" spans="1:13" x14ac:dyDescent="0.25">
      <c r="A44" s="85">
        <v>1892</v>
      </c>
      <c r="B44" s="19" t="s">
        <v>134</v>
      </c>
      <c r="C44" s="25" t="s">
        <v>110</v>
      </c>
      <c r="D44" s="25" t="s">
        <v>30</v>
      </c>
      <c r="E44" s="26"/>
      <c r="F44" s="26">
        <v>40.606000000000002</v>
      </c>
      <c r="G44" s="62"/>
      <c r="H44" s="63"/>
      <c r="I44" s="64"/>
      <c r="J44" s="19" t="s">
        <v>135</v>
      </c>
      <c r="K44" s="26"/>
      <c r="L44" s="26"/>
      <c r="M44" s="32" t="s">
        <v>112</v>
      </c>
    </row>
    <row r="45" spans="1:13" x14ac:dyDescent="0.25">
      <c r="A45" s="85">
        <v>1892</v>
      </c>
      <c r="B45" s="19" t="s">
        <v>136</v>
      </c>
      <c r="C45" s="77" t="s">
        <v>62</v>
      </c>
      <c r="D45" s="25" t="s">
        <v>30</v>
      </c>
      <c r="E45" s="26">
        <v>1</v>
      </c>
      <c r="F45" s="76">
        <v>16.100000000000001</v>
      </c>
      <c r="G45" s="62"/>
      <c r="H45" s="63">
        <v>1</v>
      </c>
      <c r="I45" s="64"/>
      <c r="J45" s="25" t="s">
        <v>137</v>
      </c>
      <c r="K45" s="26"/>
      <c r="L45" s="26"/>
      <c r="M45" s="32" t="s">
        <v>138</v>
      </c>
    </row>
    <row r="46" spans="1:13" x14ac:dyDescent="0.25">
      <c r="A46" s="85">
        <v>1892</v>
      </c>
      <c r="B46" s="19" t="s">
        <v>139</v>
      </c>
      <c r="C46" s="25" t="s">
        <v>140</v>
      </c>
      <c r="D46" s="25" t="s">
        <v>30</v>
      </c>
      <c r="E46" s="26">
        <v>4.8000000000000001E-2</v>
      </c>
      <c r="F46" s="26">
        <v>17.600000000000001</v>
      </c>
      <c r="G46" s="62">
        <v>60</v>
      </c>
      <c r="H46" s="63">
        <v>2</v>
      </c>
      <c r="I46" s="64"/>
      <c r="J46" s="19" t="s">
        <v>141</v>
      </c>
      <c r="K46" s="26"/>
      <c r="L46" s="26"/>
      <c r="M46" s="32" t="s">
        <v>142</v>
      </c>
    </row>
    <row r="47" spans="1:13" x14ac:dyDescent="0.25">
      <c r="A47" s="85">
        <v>1892</v>
      </c>
      <c r="B47" s="19" t="s">
        <v>143</v>
      </c>
      <c r="C47" s="25" t="s">
        <v>65</v>
      </c>
      <c r="D47" s="25" t="s">
        <v>30</v>
      </c>
      <c r="E47" s="26"/>
      <c r="F47" s="26">
        <v>0.5</v>
      </c>
      <c r="G47" s="62"/>
      <c r="H47" s="63">
        <v>1</v>
      </c>
      <c r="I47" s="64"/>
      <c r="J47" s="19" t="s">
        <v>75</v>
      </c>
      <c r="K47" s="26" t="s">
        <v>144</v>
      </c>
      <c r="L47" s="78">
        <v>36259</v>
      </c>
      <c r="M47" s="32"/>
    </row>
    <row r="48" spans="1:13" x14ac:dyDescent="0.25">
      <c r="A48" s="85">
        <v>1892</v>
      </c>
      <c r="B48" s="19" t="s">
        <v>145</v>
      </c>
      <c r="C48" s="25" t="s">
        <v>95</v>
      </c>
      <c r="D48" s="25" t="s">
        <v>30</v>
      </c>
      <c r="E48" s="26"/>
      <c r="F48" s="26">
        <v>13.077</v>
      </c>
      <c r="G48" s="62"/>
      <c r="H48" s="63"/>
      <c r="I48" s="64"/>
      <c r="J48" s="19" t="s">
        <v>75</v>
      </c>
      <c r="K48" s="76" t="s">
        <v>146</v>
      </c>
      <c r="L48" s="78">
        <v>36319</v>
      </c>
      <c r="M48" s="32" t="s">
        <v>210</v>
      </c>
    </row>
    <row r="49" spans="1:13" x14ac:dyDescent="0.25">
      <c r="A49" s="85">
        <v>1892</v>
      </c>
      <c r="B49" s="19" t="s">
        <v>147</v>
      </c>
      <c r="C49" s="25" t="s">
        <v>148</v>
      </c>
      <c r="D49" s="25" t="s">
        <v>30</v>
      </c>
      <c r="E49" s="26">
        <v>1</v>
      </c>
      <c r="F49" s="26">
        <v>15.8</v>
      </c>
      <c r="G49" s="62">
        <v>810</v>
      </c>
      <c r="H49" s="63"/>
      <c r="I49" s="64"/>
      <c r="J49" s="19" t="s">
        <v>16</v>
      </c>
      <c r="K49" s="26"/>
      <c r="L49" s="26"/>
      <c r="M49" s="32"/>
    </row>
    <row r="50" spans="1:13" x14ac:dyDescent="0.25">
      <c r="A50" s="85">
        <v>1892</v>
      </c>
      <c r="B50" s="19" t="s">
        <v>149</v>
      </c>
      <c r="C50" s="25" t="s">
        <v>104</v>
      </c>
      <c r="D50" s="25" t="s">
        <v>30</v>
      </c>
      <c r="E50" s="26">
        <v>1.4999999999999999E-2</v>
      </c>
      <c r="F50" s="26"/>
      <c r="G50" s="62"/>
      <c r="H50" s="63">
        <v>2</v>
      </c>
      <c r="I50" s="64"/>
      <c r="J50" s="19" t="s">
        <v>150</v>
      </c>
      <c r="K50" s="26"/>
      <c r="L50" s="26"/>
      <c r="M50" s="32" t="s">
        <v>151</v>
      </c>
    </row>
    <row r="51" spans="1:13" x14ac:dyDescent="0.25">
      <c r="A51" s="85">
        <v>1892</v>
      </c>
      <c r="B51" s="19" t="s">
        <v>152</v>
      </c>
      <c r="C51" s="25" t="s">
        <v>153</v>
      </c>
      <c r="D51" s="25" t="s">
        <v>30</v>
      </c>
      <c r="E51" s="26">
        <v>0.14599999999999999</v>
      </c>
      <c r="F51" s="26">
        <v>22.9</v>
      </c>
      <c r="G51" s="62"/>
      <c r="H51" s="63"/>
      <c r="I51" s="64"/>
      <c r="J51" s="19" t="s">
        <v>154</v>
      </c>
      <c r="K51" s="26"/>
      <c r="L51" s="26"/>
      <c r="M51" s="32" t="s">
        <v>151</v>
      </c>
    </row>
    <row r="52" spans="1:13" x14ac:dyDescent="0.25">
      <c r="A52" s="85">
        <v>1892</v>
      </c>
      <c r="B52" s="19" t="s">
        <v>155</v>
      </c>
      <c r="C52" s="25" t="s">
        <v>153</v>
      </c>
      <c r="D52" s="25" t="s">
        <v>30</v>
      </c>
      <c r="E52" s="26">
        <v>2.9000000000000001E-2</v>
      </c>
      <c r="F52" s="26"/>
      <c r="G52" s="62"/>
      <c r="H52" s="63">
        <v>2</v>
      </c>
      <c r="I52" s="64"/>
      <c r="J52" s="19" t="s">
        <v>156</v>
      </c>
      <c r="K52" s="26"/>
      <c r="L52" s="26"/>
      <c r="M52" s="32" t="s">
        <v>151</v>
      </c>
    </row>
    <row r="53" spans="1:13" x14ac:dyDescent="0.25">
      <c r="A53" s="85">
        <v>1892</v>
      </c>
      <c r="B53" s="19" t="s">
        <v>157</v>
      </c>
      <c r="C53" s="25" t="s">
        <v>153</v>
      </c>
      <c r="D53" s="25" t="s">
        <v>30</v>
      </c>
      <c r="E53" s="26">
        <v>5.8000000000000003E-2</v>
      </c>
      <c r="F53" s="26"/>
      <c r="G53" s="62"/>
      <c r="H53" s="63"/>
      <c r="I53" s="64"/>
      <c r="J53" s="19" t="s">
        <v>158</v>
      </c>
      <c r="K53" s="26"/>
      <c r="L53" s="26"/>
      <c r="M53" s="32" t="s">
        <v>151</v>
      </c>
    </row>
    <row r="54" spans="1:13" x14ac:dyDescent="0.25">
      <c r="A54" s="85">
        <v>1892</v>
      </c>
      <c r="B54" s="19" t="s">
        <v>159</v>
      </c>
      <c r="C54" s="25" t="s">
        <v>153</v>
      </c>
      <c r="D54" s="25" t="s">
        <v>30</v>
      </c>
      <c r="E54" s="26">
        <v>4.2000000000000003E-2</v>
      </c>
      <c r="F54" s="26"/>
      <c r="G54" s="62"/>
      <c r="H54" s="63"/>
      <c r="I54" s="64"/>
      <c r="J54" s="19" t="s">
        <v>160</v>
      </c>
      <c r="K54" s="26"/>
      <c r="L54" s="26"/>
      <c r="M54" s="32" t="s">
        <v>151</v>
      </c>
    </row>
    <row r="55" spans="1:13" x14ac:dyDescent="0.25">
      <c r="A55" s="85">
        <v>1892</v>
      </c>
      <c r="B55" s="19" t="s">
        <v>161</v>
      </c>
      <c r="C55" s="25" t="s">
        <v>148</v>
      </c>
      <c r="D55" s="25" t="s">
        <v>30</v>
      </c>
      <c r="E55" s="26">
        <v>4.4999999999999998E-2</v>
      </c>
      <c r="F55" s="26">
        <v>0.44</v>
      </c>
      <c r="G55" s="62"/>
      <c r="H55" s="63">
        <v>1</v>
      </c>
      <c r="I55" s="64"/>
      <c r="J55" s="19" t="s">
        <v>75</v>
      </c>
      <c r="K55" s="26" t="s">
        <v>162</v>
      </c>
      <c r="L55" s="78">
        <v>39490</v>
      </c>
      <c r="M55" s="32"/>
    </row>
    <row r="56" spans="1:13" x14ac:dyDescent="0.25">
      <c r="A56" s="85">
        <v>1892</v>
      </c>
      <c r="B56" s="19" t="s">
        <v>163</v>
      </c>
      <c r="C56" s="25" t="s">
        <v>62</v>
      </c>
      <c r="D56" s="25" t="s">
        <v>30</v>
      </c>
      <c r="E56" s="26">
        <v>0.14199999999999999</v>
      </c>
      <c r="F56" s="26">
        <v>7.23</v>
      </c>
      <c r="G56" s="62"/>
      <c r="H56" s="63"/>
      <c r="I56" s="64"/>
      <c r="J56" s="18" t="s">
        <v>164</v>
      </c>
      <c r="K56" s="26"/>
      <c r="L56" s="26"/>
      <c r="M56" s="32" t="s">
        <v>151</v>
      </c>
    </row>
    <row r="57" spans="1:13" x14ac:dyDescent="0.25">
      <c r="A57" s="85">
        <v>1892</v>
      </c>
      <c r="B57" s="19" t="s">
        <v>165</v>
      </c>
      <c r="C57" s="25" t="s">
        <v>148</v>
      </c>
      <c r="D57" s="25" t="s">
        <v>30</v>
      </c>
      <c r="E57" s="26">
        <v>0.182</v>
      </c>
      <c r="F57" s="26">
        <v>9.27</v>
      </c>
      <c r="G57" s="62"/>
      <c r="H57" s="63"/>
      <c r="I57" s="64"/>
      <c r="J57" s="18" t="s">
        <v>164</v>
      </c>
      <c r="K57" s="26"/>
      <c r="L57" s="26"/>
      <c r="M57" s="87" t="s">
        <v>166</v>
      </c>
    </row>
    <row r="58" spans="1:13" x14ac:dyDescent="0.25">
      <c r="A58" s="85">
        <v>1892</v>
      </c>
      <c r="B58" s="19" t="s">
        <v>167</v>
      </c>
      <c r="C58" s="25" t="s">
        <v>168</v>
      </c>
      <c r="D58" s="25" t="s">
        <v>30</v>
      </c>
      <c r="E58" s="26"/>
      <c r="F58" s="26">
        <v>29.581499999999998</v>
      </c>
      <c r="G58" s="62"/>
      <c r="H58" s="63"/>
      <c r="I58" s="64"/>
      <c r="J58" s="19" t="s">
        <v>135</v>
      </c>
      <c r="K58" s="26"/>
      <c r="L58" s="26"/>
      <c r="M58" s="32" t="s">
        <v>151</v>
      </c>
    </row>
    <row r="59" spans="1:13" x14ac:dyDescent="0.25">
      <c r="A59" s="85">
        <v>1892</v>
      </c>
      <c r="B59" s="19" t="s">
        <v>169</v>
      </c>
      <c r="C59" s="25" t="s">
        <v>62</v>
      </c>
      <c r="D59" s="25" t="s">
        <v>30</v>
      </c>
      <c r="E59" s="26">
        <v>1.5</v>
      </c>
      <c r="F59" s="26"/>
      <c r="G59" s="62"/>
      <c r="H59" s="63"/>
      <c r="I59" s="64"/>
      <c r="J59" s="18" t="s">
        <v>170</v>
      </c>
      <c r="K59" s="26"/>
      <c r="L59" s="26"/>
      <c r="M59" s="32" t="s">
        <v>171</v>
      </c>
    </row>
    <row r="60" spans="1:13" x14ac:dyDescent="0.25">
      <c r="A60" s="85">
        <v>1892</v>
      </c>
      <c r="B60" s="19" t="s">
        <v>172</v>
      </c>
      <c r="C60" s="25" t="s">
        <v>173</v>
      </c>
      <c r="D60" s="25" t="s">
        <v>30</v>
      </c>
      <c r="E60" s="26"/>
      <c r="F60" s="26">
        <v>0.25</v>
      </c>
      <c r="G60" s="62">
        <v>7</v>
      </c>
      <c r="H60" s="63">
        <v>1</v>
      </c>
      <c r="I60" s="64"/>
      <c r="J60" s="19" t="s">
        <v>75</v>
      </c>
      <c r="K60" s="26" t="s">
        <v>174</v>
      </c>
      <c r="L60" s="78">
        <v>36538</v>
      </c>
      <c r="M60" s="32" t="s">
        <v>211</v>
      </c>
    </row>
    <row r="61" spans="1:13" x14ac:dyDescent="0.25">
      <c r="A61" s="85">
        <v>1892</v>
      </c>
      <c r="B61" s="19" t="s">
        <v>175</v>
      </c>
      <c r="C61" s="25" t="s">
        <v>176</v>
      </c>
      <c r="D61" s="25" t="s">
        <v>30</v>
      </c>
      <c r="E61" s="26"/>
      <c r="F61" s="26">
        <v>0.25</v>
      </c>
      <c r="G61" s="62">
        <v>6</v>
      </c>
      <c r="H61" s="63">
        <v>1</v>
      </c>
      <c r="I61" s="64"/>
      <c r="J61" s="19" t="s">
        <v>75</v>
      </c>
      <c r="K61" s="26" t="s">
        <v>177</v>
      </c>
      <c r="L61" s="78">
        <v>36538</v>
      </c>
      <c r="M61" s="32" t="s">
        <v>211</v>
      </c>
    </row>
    <row r="62" spans="1:13" x14ac:dyDescent="0.25">
      <c r="A62" s="85">
        <v>1892</v>
      </c>
      <c r="B62" s="19" t="s">
        <v>178</v>
      </c>
      <c r="C62" s="25" t="s">
        <v>179</v>
      </c>
      <c r="D62" s="25" t="s">
        <v>30</v>
      </c>
      <c r="E62" s="26"/>
      <c r="F62" s="26">
        <v>0.25</v>
      </c>
      <c r="G62" s="62">
        <v>6</v>
      </c>
      <c r="H62" s="63">
        <v>1</v>
      </c>
      <c r="I62" s="64"/>
      <c r="J62" s="19" t="s">
        <v>75</v>
      </c>
      <c r="K62" s="26" t="s">
        <v>180</v>
      </c>
      <c r="L62" s="78">
        <v>36538</v>
      </c>
      <c r="M62" s="32" t="s">
        <v>211</v>
      </c>
    </row>
    <row r="63" spans="1:13" x14ac:dyDescent="0.25">
      <c r="A63" s="85">
        <v>1892</v>
      </c>
      <c r="B63" s="19" t="s">
        <v>181</v>
      </c>
      <c r="C63" s="25" t="s">
        <v>153</v>
      </c>
      <c r="D63" s="25" t="s">
        <v>30</v>
      </c>
      <c r="E63" s="26">
        <v>8.8999999999999996E-2</v>
      </c>
      <c r="F63" s="18">
        <v>36</v>
      </c>
      <c r="G63" s="62"/>
      <c r="H63" s="63"/>
      <c r="I63" s="64"/>
      <c r="J63" s="19" t="s">
        <v>182</v>
      </c>
      <c r="K63" s="26"/>
      <c r="L63" s="26"/>
      <c r="M63" s="32" t="s">
        <v>151</v>
      </c>
    </row>
    <row r="64" spans="1:13" x14ac:dyDescent="0.25">
      <c r="A64" s="85">
        <v>1892</v>
      </c>
      <c r="B64" s="19" t="s">
        <v>183</v>
      </c>
      <c r="C64" s="25" t="s">
        <v>153</v>
      </c>
      <c r="D64" s="25" t="s">
        <v>30</v>
      </c>
      <c r="E64" s="26">
        <v>3</v>
      </c>
      <c r="F64" s="18"/>
      <c r="G64" s="62"/>
      <c r="H64" s="63"/>
      <c r="I64" s="64"/>
      <c r="J64" s="19" t="s">
        <v>16</v>
      </c>
      <c r="K64" s="26"/>
      <c r="L64" s="26"/>
      <c r="M64" s="32" t="s">
        <v>184</v>
      </c>
    </row>
    <row r="65" spans="1:13" x14ac:dyDescent="0.25">
      <c r="A65" s="85">
        <v>1892</v>
      </c>
      <c r="B65" s="64" t="s">
        <v>185</v>
      </c>
      <c r="C65" s="25" t="s">
        <v>186</v>
      </c>
      <c r="D65" s="25" t="s">
        <v>30</v>
      </c>
      <c r="E65" s="26">
        <v>1.4999999999999999E-2</v>
      </c>
      <c r="F65" s="25"/>
      <c r="G65" s="62"/>
      <c r="H65" s="63">
        <v>1</v>
      </c>
      <c r="I65" s="64"/>
      <c r="J65" s="19" t="s">
        <v>75</v>
      </c>
      <c r="K65" s="26"/>
      <c r="L65" s="26"/>
      <c r="M65" s="32"/>
    </row>
    <row r="66" spans="1:13" ht="15.75" thickBot="1" x14ac:dyDescent="0.3">
      <c r="A66" s="88">
        <v>1892</v>
      </c>
      <c r="B66" s="71" t="s">
        <v>187</v>
      </c>
      <c r="C66" s="67" t="s">
        <v>188</v>
      </c>
      <c r="D66" s="67" t="s">
        <v>30</v>
      </c>
      <c r="E66" s="68">
        <v>1.4999999999999999E-2</v>
      </c>
      <c r="F66" s="67"/>
      <c r="G66" s="69"/>
      <c r="H66" s="70">
        <v>1</v>
      </c>
      <c r="I66" s="71"/>
      <c r="J66" s="72" t="s">
        <v>75</v>
      </c>
      <c r="K66" s="68"/>
      <c r="L66" s="68"/>
      <c r="M66" s="73"/>
    </row>
    <row r="67" spans="1:13" ht="15.75" thickBot="1" x14ac:dyDescent="0.3">
      <c r="A67" s="50">
        <v>1895</v>
      </c>
      <c r="B67" s="57" t="s">
        <v>189</v>
      </c>
      <c r="C67" s="54" t="s">
        <v>190</v>
      </c>
      <c r="D67" s="54" t="s">
        <v>30</v>
      </c>
      <c r="E67" s="53"/>
      <c r="F67" s="54"/>
      <c r="G67" s="55">
        <v>3</v>
      </c>
      <c r="H67" s="56">
        <v>1</v>
      </c>
      <c r="I67" s="57"/>
      <c r="J67" s="52" t="s">
        <v>59</v>
      </c>
      <c r="K67" s="53" t="s">
        <v>191</v>
      </c>
      <c r="L67" s="74">
        <v>27045</v>
      </c>
      <c r="M67" s="58"/>
    </row>
    <row r="68" spans="1:13" ht="15.75" thickBot="1" x14ac:dyDescent="0.3">
      <c r="A68" s="84">
        <v>1903</v>
      </c>
      <c r="B68" s="61" t="s">
        <v>192</v>
      </c>
      <c r="C68" s="10" t="s">
        <v>24</v>
      </c>
      <c r="D68" s="10" t="s">
        <v>30</v>
      </c>
      <c r="E68" s="14">
        <v>1</v>
      </c>
      <c r="F68" s="10"/>
      <c r="G68" s="59"/>
      <c r="H68" s="60"/>
      <c r="I68" s="61"/>
      <c r="J68" s="45" t="s">
        <v>193</v>
      </c>
      <c r="K68" s="14"/>
      <c r="L68" s="14"/>
      <c r="M68" s="15" t="s">
        <v>194</v>
      </c>
    </row>
    <row r="69" spans="1:13" ht="15.75" thickBot="1" x14ac:dyDescent="0.3">
      <c r="A69" s="50">
        <v>1918</v>
      </c>
      <c r="B69" s="57" t="s">
        <v>195</v>
      </c>
      <c r="C69" s="54" t="s">
        <v>196</v>
      </c>
      <c r="D69" s="54" t="s">
        <v>30</v>
      </c>
      <c r="E69" s="53"/>
      <c r="F69" s="54"/>
      <c r="G69" s="55">
        <v>28</v>
      </c>
      <c r="H69" s="56">
        <v>2</v>
      </c>
      <c r="I69" s="57" t="s">
        <v>197</v>
      </c>
      <c r="J69" s="52" t="s">
        <v>75</v>
      </c>
      <c r="K69" s="53" t="s">
        <v>198</v>
      </c>
      <c r="L69" s="74">
        <v>40980</v>
      </c>
      <c r="M69" s="58" t="s">
        <v>199</v>
      </c>
    </row>
    <row r="70" spans="1:13" ht="15.75" thickBot="1" x14ac:dyDescent="0.3">
      <c r="A70" s="50">
        <v>1966</v>
      </c>
      <c r="B70" s="54" t="s">
        <v>200</v>
      </c>
      <c r="C70" s="54" t="s">
        <v>201</v>
      </c>
      <c r="D70" s="54" t="s">
        <v>30</v>
      </c>
      <c r="E70" s="53"/>
      <c r="F70" s="89">
        <v>0.25</v>
      </c>
      <c r="G70" s="55"/>
      <c r="H70" s="56">
        <v>1</v>
      </c>
      <c r="I70" s="57"/>
      <c r="J70" s="52" t="s">
        <v>75</v>
      </c>
      <c r="K70" s="53"/>
      <c r="L70" s="53"/>
      <c r="M70" s="58"/>
    </row>
    <row r="71" spans="1:13" ht="15.75" thickBot="1" x14ac:dyDescent="0.3">
      <c r="A71" s="50">
        <v>2012</v>
      </c>
      <c r="B71" s="54" t="s">
        <v>202</v>
      </c>
      <c r="C71" s="54" t="s">
        <v>110</v>
      </c>
      <c r="D71" s="52" t="s">
        <v>30</v>
      </c>
      <c r="E71" s="53"/>
      <c r="F71" s="53">
        <v>20.5</v>
      </c>
      <c r="G71" s="55"/>
      <c r="H71" s="56"/>
      <c r="I71" s="57"/>
      <c r="J71" s="52" t="s">
        <v>16</v>
      </c>
      <c r="K71" s="53"/>
      <c r="L71" s="53"/>
      <c r="M71" s="58" t="s">
        <v>203</v>
      </c>
    </row>
    <row r="72" spans="1:13" ht="15.75" thickBot="1" x14ac:dyDescent="0.3">
      <c r="A72" s="50">
        <v>2016</v>
      </c>
      <c r="B72" s="54" t="s">
        <v>204</v>
      </c>
      <c r="C72" s="54" t="s">
        <v>205</v>
      </c>
      <c r="D72" s="52" t="s">
        <v>30</v>
      </c>
      <c r="E72" s="53"/>
      <c r="F72" s="53">
        <v>2.36</v>
      </c>
      <c r="G72" s="55">
        <v>40</v>
      </c>
      <c r="H72" s="56"/>
      <c r="I72" s="57"/>
      <c r="J72" s="52" t="s">
        <v>206</v>
      </c>
      <c r="K72" s="53"/>
      <c r="L72" s="53"/>
      <c r="M72" s="58"/>
    </row>
    <row r="74" spans="1:13" x14ac:dyDescent="0.25">
      <c r="A74" s="93"/>
    </row>
    <row r="75" spans="1:13" x14ac:dyDescent="0.25">
      <c r="A75" s="93"/>
      <c r="C75" s="95"/>
    </row>
    <row r="76" spans="1:13" x14ac:dyDescent="0.25">
      <c r="C76" s="95"/>
    </row>
    <row r="77" spans="1:13" x14ac:dyDescent="0.25">
      <c r="C77" s="95"/>
    </row>
    <row r="78" spans="1:13" x14ac:dyDescent="0.25">
      <c r="C78" s="95"/>
    </row>
    <row r="79" spans="1:13" x14ac:dyDescent="0.25">
      <c r="C79" s="95"/>
    </row>
    <row r="80" spans="1:13" x14ac:dyDescent="0.25">
      <c r="C80" s="95"/>
    </row>
    <row r="81" spans="3:3" x14ac:dyDescent="0.25">
      <c r="C81" s="95"/>
    </row>
    <row r="82" spans="3:3" x14ac:dyDescent="0.25">
      <c r="C82" s="95"/>
    </row>
    <row r="83" spans="3:3" x14ac:dyDescent="0.25">
      <c r="C83" s="95"/>
    </row>
    <row r="84" spans="3:3" x14ac:dyDescent="0.25">
      <c r="C84" s="95"/>
    </row>
    <row r="85" spans="3:3" x14ac:dyDescent="0.25">
      <c r="C85" s="95"/>
    </row>
    <row r="86" spans="3:3" x14ac:dyDescent="0.25">
      <c r="C86" s="95"/>
    </row>
  </sheetData>
  <conditionalFormatting sqref="M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Manning</dc:creator>
  <cp:lastModifiedBy>Jared Manning</cp:lastModifiedBy>
  <dcterms:created xsi:type="dcterms:W3CDTF">2020-11-05T20:20:35Z</dcterms:created>
  <dcterms:modified xsi:type="dcterms:W3CDTF">2020-11-05T20:28:44Z</dcterms:modified>
</cp:coreProperties>
</file>